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190" yWindow="2415" windowWidth="28680" windowHeight="16440"/>
  </bookViews>
  <sheets>
    <sheet name="Приложение №1" sheetId="5" r:id="rId1"/>
    <sheet name="Приложение №2" sheetId="6" r:id="rId2"/>
  </sheets>
  <definedNames>
    <definedName name="_xlnm.Print_Area" localSheetId="0">'Приложение №1'!$A$1:$L$19</definedName>
    <definedName name="_xlnm.Print_Area" localSheetId="1">'Приложение №2'!$A$1:$C$13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0" i="5" l="1"/>
  <c r="AA10" i="5"/>
  <c r="Z11" i="5"/>
  <c r="AA11" i="5"/>
  <c r="Z12" i="5"/>
  <c r="AA12" i="5"/>
  <c r="Z13" i="5"/>
  <c r="AA13" i="5"/>
  <c r="Z14" i="5"/>
  <c r="AA14" i="5"/>
  <c r="AB14" i="5" s="1"/>
  <c r="Z15" i="5"/>
  <c r="AA15" i="5"/>
  <c r="Z16" i="5"/>
  <c r="AA16" i="5"/>
  <c r="Z17" i="5"/>
  <c r="AA17" i="5"/>
  <c r="Z18" i="5"/>
  <c r="AA18" i="5"/>
  <c r="AA9" i="5"/>
  <c r="Z9" i="5"/>
  <c r="Y19" i="5"/>
  <c r="Y10" i="5"/>
  <c r="Y11" i="5"/>
  <c r="Y12" i="5"/>
  <c r="Y13" i="5"/>
  <c r="AB13" i="5" s="1"/>
  <c r="Y14" i="5"/>
  <c r="Y15" i="5"/>
  <c r="Y16" i="5"/>
  <c r="Y17" i="5"/>
  <c r="AB17" i="5" s="1"/>
  <c r="Y18" i="5"/>
  <c r="Y9" i="5"/>
  <c r="AB9" i="5" s="1"/>
  <c r="AB16" i="5" l="1"/>
  <c r="AB12" i="5"/>
  <c r="AB18" i="5"/>
  <c r="AB15" i="5"/>
  <c r="AB11" i="5"/>
  <c r="AB10" i="5"/>
  <c r="Q21" i="5"/>
  <c r="S21" i="5"/>
  <c r="U21" i="5"/>
  <c r="W21" i="5"/>
  <c r="Q22" i="5"/>
  <c r="S22" i="5"/>
  <c r="U22" i="5"/>
  <c r="W22" i="5"/>
  <c r="Q23" i="5"/>
  <c r="S23" i="5"/>
  <c r="U23" i="5"/>
  <c r="W23" i="5"/>
  <c r="Q24" i="5"/>
  <c r="S24" i="5"/>
  <c r="U24" i="5"/>
  <c r="W24" i="5"/>
  <c r="X12" i="5"/>
  <c r="V12" i="5"/>
  <c r="T12" i="5"/>
  <c r="P12" i="5"/>
  <c r="R12" i="5" s="1"/>
  <c r="E21" i="5"/>
  <c r="G21" i="5"/>
  <c r="I21" i="5"/>
  <c r="J21" i="5"/>
  <c r="K21" i="5"/>
  <c r="E22" i="5"/>
  <c r="G22" i="5"/>
  <c r="I22" i="5"/>
  <c r="J22" i="5"/>
  <c r="K22" i="5"/>
  <c r="E23" i="5"/>
  <c r="G23" i="5"/>
  <c r="I23" i="5"/>
  <c r="K23" i="5"/>
  <c r="E24" i="5"/>
  <c r="G24" i="5"/>
  <c r="I24" i="5"/>
  <c r="K24" i="5"/>
  <c r="L18" i="5"/>
  <c r="J18" i="5"/>
  <c r="H18" i="5"/>
  <c r="D18" i="5"/>
  <c r="F18" i="5" s="1"/>
  <c r="L17" i="5"/>
  <c r="L23" i="5" s="1"/>
  <c r="J17" i="5"/>
  <c r="J23" i="5" s="1"/>
  <c r="H17" i="5"/>
  <c r="H23" i="5" s="1"/>
  <c r="D17" i="5"/>
  <c r="F17" i="5" s="1"/>
  <c r="F23" i="5" s="1"/>
  <c r="L16" i="5"/>
  <c r="J16" i="5"/>
  <c r="H16" i="5"/>
  <c r="D16" i="5"/>
  <c r="F16" i="5" s="1"/>
  <c r="L15" i="5"/>
  <c r="J15" i="5"/>
  <c r="H15" i="5"/>
  <c r="D15" i="5"/>
  <c r="F15" i="5" s="1"/>
  <c r="L14" i="5"/>
  <c r="J14" i="5"/>
  <c r="H14" i="5"/>
  <c r="D14" i="5"/>
  <c r="F14" i="5" s="1"/>
  <c r="L13" i="5"/>
  <c r="J13" i="5"/>
  <c r="H13" i="5"/>
  <c r="D13" i="5"/>
  <c r="F13" i="5" s="1"/>
  <c r="L12" i="5"/>
  <c r="J12" i="5"/>
  <c r="H12" i="5"/>
  <c r="D12" i="5"/>
  <c r="F12" i="5" s="1"/>
  <c r="L11" i="5"/>
  <c r="L22" i="5" s="1"/>
  <c r="J11" i="5"/>
  <c r="H11" i="5"/>
  <c r="H22" i="5" s="1"/>
  <c r="D11" i="5"/>
  <c r="F11" i="5" s="1"/>
  <c r="F22" i="5" s="1"/>
  <c r="L10" i="5"/>
  <c r="L21" i="5" s="1"/>
  <c r="J10" i="5"/>
  <c r="H10" i="5"/>
  <c r="H21" i="5" s="1"/>
  <c r="D10" i="5"/>
  <c r="F10" i="5" s="1"/>
  <c r="F21" i="5" s="1"/>
  <c r="L9" i="5"/>
  <c r="L24" i="5" s="1"/>
  <c r="J9" i="5"/>
  <c r="J24" i="5" s="1"/>
  <c r="H9" i="5"/>
  <c r="H24" i="5" s="1"/>
  <c r="D9" i="5"/>
  <c r="F9" i="5" s="1"/>
  <c r="F24" i="5" s="1"/>
  <c r="D22" i="5" l="1"/>
  <c r="D24" i="5"/>
  <c r="D23" i="5"/>
  <c r="D21" i="5"/>
  <c r="X18" i="5"/>
  <c r="V18" i="5"/>
  <c r="T18" i="5"/>
  <c r="P18" i="5"/>
  <c r="R18" i="5" s="1"/>
  <c r="W25" i="5" l="1"/>
  <c r="S25" i="5"/>
  <c r="U25" i="5"/>
  <c r="Q25" i="5"/>
  <c r="W19" i="5" l="1"/>
  <c r="U19" i="5"/>
  <c r="AA19" i="5" s="1"/>
  <c r="S19" i="5"/>
  <c r="Z19" i="5" s="1"/>
  <c r="Q19" i="5"/>
  <c r="X17" i="5"/>
  <c r="X23" i="5" s="1"/>
  <c r="V17" i="5"/>
  <c r="V23" i="5" s="1"/>
  <c r="T17" i="5"/>
  <c r="T23" i="5" s="1"/>
  <c r="P17" i="5"/>
  <c r="X16" i="5"/>
  <c r="V16" i="5"/>
  <c r="T16" i="5"/>
  <c r="P16" i="5"/>
  <c r="R16" i="5" s="1"/>
  <c r="X15" i="5"/>
  <c r="V15" i="5"/>
  <c r="T15" i="5"/>
  <c r="P15" i="5"/>
  <c r="R15" i="5" s="1"/>
  <c r="X14" i="5"/>
  <c r="V14" i="5"/>
  <c r="T14" i="5"/>
  <c r="P14" i="5"/>
  <c r="R14" i="5" s="1"/>
  <c r="X13" i="5"/>
  <c r="V13" i="5"/>
  <c r="T13" i="5"/>
  <c r="P13" i="5"/>
  <c r="X11" i="5"/>
  <c r="X22" i="5" s="1"/>
  <c r="V11" i="5"/>
  <c r="V22" i="5" s="1"/>
  <c r="T11" i="5"/>
  <c r="T22" i="5" s="1"/>
  <c r="P11" i="5"/>
  <c r="P22" i="5" s="1"/>
  <c r="X10" i="5"/>
  <c r="V10" i="5"/>
  <c r="T10" i="5"/>
  <c r="T21" i="5" s="1"/>
  <c r="P10" i="5"/>
  <c r="P21" i="5" s="1"/>
  <c r="X9" i="5"/>
  <c r="X24" i="5" s="1"/>
  <c r="V9" i="5"/>
  <c r="V24" i="5" s="1"/>
  <c r="T9" i="5"/>
  <c r="T24" i="5" s="1"/>
  <c r="P9" i="5"/>
  <c r="P24" i="5" s="1"/>
  <c r="AB19" i="5" l="1"/>
  <c r="R17" i="5"/>
  <c r="R23" i="5" s="1"/>
  <c r="P23" i="5"/>
  <c r="X21" i="5"/>
  <c r="V21" i="5"/>
  <c r="R11" i="5"/>
  <c r="R22" i="5" s="1"/>
  <c r="R13" i="5"/>
  <c r="R21" i="5" s="1"/>
  <c r="P19" i="5"/>
  <c r="T19" i="5" s="1"/>
  <c r="R9" i="5"/>
  <c r="R24" i="5" s="1"/>
  <c r="P25" i="5" l="1"/>
  <c r="E25" i="5"/>
  <c r="I25" i="5"/>
  <c r="K25" i="5"/>
  <c r="G25" i="5"/>
  <c r="R19" i="5"/>
  <c r="X19" i="5"/>
  <c r="V19" i="5"/>
  <c r="E19" i="5"/>
  <c r="K19" i="5"/>
  <c r="I19" i="5"/>
  <c r="G19" i="5"/>
  <c r="A10" i="5" l="1"/>
  <c r="A11" i="5" s="1"/>
  <c r="A12" i="5" s="1"/>
  <c r="A13" i="5" s="1"/>
  <c r="A14" i="5" s="1"/>
  <c r="A15" i="5" s="1"/>
  <c r="A16" i="5" s="1"/>
  <c r="A17" i="5" s="1"/>
  <c r="A18" i="5" s="1"/>
  <c r="D19" i="5" l="1"/>
  <c r="D25" i="5" l="1"/>
  <c r="H25" i="5" s="1"/>
  <c r="F19" i="5"/>
  <c r="F25" i="5" l="1"/>
  <c r="J25" i="5"/>
  <c r="L25" i="5"/>
  <c r="J19" i="5"/>
  <c r="H19" i="5"/>
  <c r="L19" i="5"/>
</calcChain>
</file>

<file path=xl/sharedStrings.xml><?xml version="1.0" encoding="utf-8"?>
<sst xmlns="http://schemas.openxmlformats.org/spreadsheetml/2006/main" count="119" uniqueCount="56">
  <si>
    <t>№ п/п</t>
  </si>
  <si>
    <t>Объем финансирования</t>
  </si>
  <si>
    <t>Наименование сельского поселения</t>
  </si>
  <si>
    <t>Наименование реализованных или планируемых к реализации проектов</t>
  </si>
  <si>
    <t>Итого:</t>
  </si>
  <si>
    <t>Районный бюджет</t>
  </si>
  <si>
    <t xml:space="preserve">Спонсоры </t>
  </si>
  <si>
    <t>руб.</t>
  </si>
  <si>
    <t>%</t>
  </si>
  <si>
    <t xml:space="preserve">Список проектов развития сельских поселений Бузулукского района, </t>
  </si>
  <si>
    <t>Общая стоимость проектов, руб.</t>
  </si>
  <si>
    <t>№
п/п</t>
  </si>
  <si>
    <t>Сумма
баллов</t>
  </si>
  <si>
    <t xml:space="preserve">Приложение №1 к протоколу комиссии  </t>
  </si>
  <si>
    <t xml:space="preserve">                                               Приложение № 2
                                               к протоколу комиссии
                                               от </t>
  </si>
  <si>
    <t xml:space="preserve">Администрация МО Елшанский сельсовет </t>
  </si>
  <si>
    <t>Бюджет поселения</t>
  </si>
  <si>
    <t>Население</t>
  </si>
  <si>
    <t xml:space="preserve">Администрация МО Елховский сельсовет </t>
  </si>
  <si>
    <t>Администрация МО Могутовский сельсовет</t>
  </si>
  <si>
    <t xml:space="preserve">Администрация МО Липовский сельсовет </t>
  </si>
  <si>
    <t>Администрация МО Сухореченский сельсовет</t>
  </si>
  <si>
    <t>направленных на обеспечение участия населения в решении вопросов социально-экономического развития  сельпоссовета на 2023 год</t>
  </si>
  <si>
    <t>Администрация МО Проскуринский сельсовет</t>
  </si>
  <si>
    <t>Приобретение щебня для ремонта автомобильных дорог общего пользования местного значения с.Могутово</t>
  </si>
  <si>
    <t>р.0409</t>
  </si>
  <si>
    <t>р.0503</t>
  </si>
  <si>
    <t>р.0801</t>
  </si>
  <si>
    <t>итого</t>
  </si>
  <si>
    <t>КЦСР</t>
  </si>
  <si>
    <t xml:space="preserve">Администрация МО Красногвардейский сельсовет </t>
  </si>
  <si>
    <t>Приобретение щебня для ремонта автомобильных дорог общего пользования местного значения с.Елшанка Первая</t>
  </si>
  <si>
    <t>р.1102</t>
  </si>
  <si>
    <t xml:space="preserve">Администрация МО Колтубанский сельсовет </t>
  </si>
  <si>
    <t>Ремонт ограждения кладбища в с.Колтубанка Бузулукского района Оренбургской области</t>
  </si>
  <si>
    <t>Устройство ограждения памятника Участникам ВОВ защитникам Отечества в с.Сухоречка ул.Ценральная 3 а</t>
  </si>
  <si>
    <t>Приобретение щебня для ремонта автомобильных дорог общего пользования местного значения с.Липовка</t>
  </si>
  <si>
    <t xml:space="preserve">Благоустройство дворовой территории многоквартирного дома по ул.Рабочая, д.2 </t>
  </si>
  <si>
    <t>Администрация МО Преображенский сельсовет</t>
  </si>
  <si>
    <t>Приобретение щебня для ремонта автомобильных дорог общего пользования местного значения с.Преображенка</t>
  </si>
  <si>
    <t>Приобретение щебня для ремонта автомобильных дорог общего пользования местного значения с.Проскурино</t>
  </si>
  <si>
    <t>Администрация МО Староалександровский сельсовет</t>
  </si>
  <si>
    <t>Приобретение основных средств в СДК с.Староалександровка</t>
  </si>
  <si>
    <t>Приобретение оборудования для спортивной площадки сВоронцовка</t>
  </si>
  <si>
    <t>Рейтинг проектов развития сельских поселений, направленных на обеспечение участия населения в решении вопросов социально-экономического развития  сельпоссовета на 2025 год</t>
  </si>
  <si>
    <t>направленных на обеспечение участия населения в решении вопросов социально-экономического развития  сельпоссовета на 2025 год</t>
  </si>
  <si>
    <t>02</t>
  </si>
  <si>
    <t>12</t>
  </si>
  <si>
    <t>06</t>
  </si>
  <si>
    <t>14</t>
  </si>
  <si>
    <t>17</t>
  </si>
  <si>
    <t>15</t>
  </si>
  <si>
    <t>ДОТАЦИЯ  из района</t>
  </si>
  <si>
    <t>МБ</t>
  </si>
  <si>
    <t>Неналог. дох: Спонсоры+Нас</t>
  </si>
  <si>
    <t>Приобретение оборудования для спортивной площадки с.Воронцовка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</si>
</sst>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0" fontId="6" fillId="0" borderId="0" xfId="0" applyFont="1"/>
    <xf numFmtId="4" fontId="3" fillId="0" borderId="1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justify" vertical="top" wrapText="1"/>
    </xf>
    <xf numFmtId="49" fontId="4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4" fontId="7" fillId="0" borderId="1" xfId="0" applyNumberFormat="1" applyFont="1" applyBorder="1"/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tabSelected="1" view="pageBreakPreview" topLeftCell="A15" zoomScaleSheetLayoutView="100" workbookViewId="0">
      <selection activeCell="D11" sqref="D11"/>
    </sheetView>
  </sheetViews>
  <sheetFormatPr defaultColWidth="8.85546875" defaultRowHeight="18.75" x14ac:dyDescent="0.3"/>
  <cols>
    <col min="1" max="1" width="5.140625" style="3" customWidth="1"/>
    <col min="2" max="2" width="20.28515625" style="3" customWidth="1"/>
    <col min="3" max="3" width="29.7109375" style="3" customWidth="1"/>
    <col min="4" max="4" width="20.140625" style="21" customWidth="1"/>
    <col min="5" max="5" width="16.28515625" style="21" customWidth="1"/>
    <col min="6" max="6" width="10.28515625" style="21" customWidth="1"/>
    <col min="7" max="7" width="16.85546875" style="21" customWidth="1"/>
    <col min="8" max="8" width="9.7109375" style="21" customWidth="1"/>
    <col min="9" max="9" width="13.42578125" style="21" customWidth="1"/>
    <col min="10" max="10" width="9.85546875" style="21" customWidth="1"/>
    <col min="11" max="11" width="16.28515625" style="21" customWidth="1"/>
    <col min="12" max="12" width="18" style="21" customWidth="1"/>
    <col min="13" max="13" width="20.28515625" style="3" customWidth="1"/>
    <col min="14" max="14" width="29.7109375" style="3" customWidth="1"/>
    <col min="15" max="15" width="11.85546875" style="3" customWidth="1"/>
    <col min="16" max="16" width="13.5703125" style="21" customWidth="1"/>
    <col min="17" max="17" width="16.28515625" style="21" customWidth="1"/>
    <col min="18" max="18" width="10.28515625" style="21" customWidth="1"/>
    <col min="19" max="19" width="16.85546875" style="21" customWidth="1"/>
    <col min="20" max="20" width="9.7109375" style="21" customWidth="1"/>
    <col min="21" max="21" width="13.42578125" style="21" customWidth="1"/>
    <col min="22" max="22" width="9.85546875" style="21" customWidth="1"/>
    <col min="23" max="23" width="16.28515625" style="21" customWidth="1"/>
    <col min="24" max="24" width="18" style="21" customWidth="1"/>
    <col min="25" max="27" width="8.85546875" style="12"/>
    <col min="28" max="28" width="10.7109375" style="12" customWidth="1"/>
    <col min="29" max="16384" width="8.85546875" style="12"/>
  </cols>
  <sheetData>
    <row r="1" spans="1:28" ht="55.5" customHeight="1" x14ac:dyDescent="0.3">
      <c r="A1" s="48"/>
      <c r="B1" s="48"/>
      <c r="C1" s="48"/>
      <c r="D1" s="49"/>
      <c r="E1" s="49"/>
      <c r="F1" s="49"/>
      <c r="G1" s="49"/>
      <c r="H1" s="49"/>
      <c r="I1" s="49"/>
      <c r="J1" s="49"/>
      <c r="K1" s="49"/>
      <c r="L1" s="6" t="s">
        <v>13</v>
      </c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 t="s">
        <v>13</v>
      </c>
    </row>
    <row r="2" spans="1:28" ht="18" customHeight="1" x14ac:dyDescent="0.3">
      <c r="A2" s="34" t="s">
        <v>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13"/>
      <c r="M2" s="13"/>
      <c r="N2" s="34" t="s">
        <v>9</v>
      </c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</row>
    <row r="3" spans="1:28" ht="21" customHeight="1" x14ac:dyDescent="0.3">
      <c r="A3" s="13"/>
      <c r="B3" s="34" t="s">
        <v>45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 t="s">
        <v>22</v>
      </c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8" ht="13.15" customHeight="1" x14ac:dyDescent="0.3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28" s="14" customFormat="1" ht="19.899999999999999" customHeight="1" x14ac:dyDescent="0.25">
      <c r="A5" s="35" t="s">
        <v>0</v>
      </c>
      <c r="B5" s="35" t="s">
        <v>2</v>
      </c>
      <c r="C5" s="35" t="s">
        <v>3</v>
      </c>
      <c r="D5" s="35" t="s">
        <v>10</v>
      </c>
      <c r="E5" s="38" t="s">
        <v>1</v>
      </c>
      <c r="F5" s="39"/>
      <c r="G5" s="39"/>
      <c r="H5" s="39"/>
      <c r="I5" s="39"/>
      <c r="J5" s="39"/>
      <c r="K5" s="39"/>
      <c r="L5" s="40"/>
      <c r="M5" s="35" t="s">
        <v>2</v>
      </c>
      <c r="N5" s="35" t="s">
        <v>3</v>
      </c>
      <c r="O5" s="35" t="s">
        <v>29</v>
      </c>
      <c r="P5" s="35" t="s">
        <v>10</v>
      </c>
      <c r="Q5" s="38" t="s">
        <v>1</v>
      </c>
      <c r="R5" s="39"/>
      <c r="S5" s="39"/>
      <c r="T5" s="39"/>
      <c r="U5" s="39"/>
      <c r="V5" s="39"/>
      <c r="W5" s="39"/>
      <c r="X5" s="40"/>
    </row>
    <row r="6" spans="1:28" s="14" customFormat="1" ht="43.5" customHeight="1" x14ac:dyDescent="0.25">
      <c r="A6" s="36"/>
      <c r="B6" s="36"/>
      <c r="C6" s="36"/>
      <c r="D6" s="36"/>
      <c r="E6" s="41" t="s">
        <v>5</v>
      </c>
      <c r="F6" s="42"/>
      <c r="G6" s="38" t="s">
        <v>16</v>
      </c>
      <c r="H6" s="40"/>
      <c r="I6" s="38" t="s">
        <v>17</v>
      </c>
      <c r="J6" s="40"/>
      <c r="K6" s="43" t="s">
        <v>6</v>
      </c>
      <c r="L6" s="44"/>
      <c r="M6" s="36"/>
      <c r="N6" s="36"/>
      <c r="O6" s="36"/>
      <c r="P6" s="36"/>
      <c r="Q6" s="41" t="s">
        <v>5</v>
      </c>
      <c r="R6" s="42"/>
      <c r="S6" s="38" t="s">
        <v>16</v>
      </c>
      <c r="T6" s="40"/>
      <c r="U6" s="38" t="s">
        <v>17</v>
      </c>
      <c r="V6" s="40"/>
      <c r="W6" s="43" t="s">
        <v>6</v>
      </c>
      <c r="X6" s="44"/>
      <c r="Y6" s="31" t="s">
        <v>52</v>
      </c>
      <c r="Z6" s="31" t="s">
        <v>53</v>
      </c>
      <c r="AA6" s="32" t="s">
        <v>54</v>
      </c>
      <c r="AB6" s="14" t="s">
        <v>28</v>
      </c>
    </row>
    <row r="7" spans="1:28" s="14" customFormat="1" x14ac:dyDescent="0.25">
      <c r="A7" s="37"/>
      <c r="B7" s="37"/>
      <c r="C7" s="37"/>
      <c r="D7" s="37"/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  <c r="M7" s="37"/>
      <c r="N7" s="37"/>
      <c r="O7" s="37"/>
      <c r="P7" s="37"/>
      <c r="Q7" s="1" t="s">
        <v>7</v>
      </c>
      <c r="R7" s="1" t="s">
        <v>8</v>
      </c>
      <c r="S7" s="1" t="s">
        <v>7</v>
      </c>
      <c r="T7" s="1" t="s">
        <v>8</v>
      </c>
      <c r="U7" s="1" t="s">
        <v>7</v>
      </c>
      <c r="V7" s="1" t="s">
        <v>8</v>
      </c>
      <c r="W7" s="1" t="s">
        <v>7</v>
      </c>
      <c r="X7" s="1" t="s">
        <v>8</v>
      </c>
    </row>
    <row r="8" spans="1:28" s="14" customFormat="1" x14ac:dyDescent="0.25">
      <c r="A8" s="4">
        <v>1</v>
      </c>
      <c r="B8" s="15">
        <v>2</v>
      </c>
      <c r="C8" s="15">
        <v>3</v>
      </c>
      <c r="D8" s="4">
        <v>7</v>
      </c>
      <c r="E8" s="4">
        <v>8</v>
      </c>
      <c r="F8" s="4">
        <v>9</v>
      </c>
      <c r="G8" s="4">
        <v>10</v>
      </c>
      <c r="H8" s="4">
        <v>11</v>
      </c>
      <c r="I8" s="4">
        <v>12</v>
      </c>
      <c r="J8" s="4">
        <v>13</v>
      </c>
      <c r="K8" s="4">
        <v>14</v>
      </c>
      <c r="L8" s="4">
        <v>15</v>
      </c>
      <c r="M8" s="15">
        <v>2</v>
      </c>
      <c r="N8" s="15">
        <v>3</v>
      </c>
      <c r="O8" s="15"/>
      <c r="P8" s="4">
        <v>7</v>
      </c>
      <c r="Q8" s="4">
        <v>8</v>
      </c>
      <c r="R8" s="4">
        <v>9</v>
      </c>
      <c r="S8" s="4">
        <v>10</v>
      </c>
      <c r="T8" s="4">
        <v>11</v>
      </c>
      <c r="U8" s="4">
        <v>12</v>
      </c>
      <c r="V8" s="4">
        <v>13</v>
      </c>
      <c r="W8" s="4">
        <v>14</v>
      </c>
      <c r="X8" s="4">
        <v>15</v>
      </c>
    </row>
    <row r="9" spans="1:28" s="27" customFormat="1" ht="63" x14ac:dyDescent="0.3">
      <c r="A9" s="24">
        <v>1</v>
      </c>
      <c r="B9" s="25" t="s">
        <v>18</v>
      </c>
      <c r="C9" s="25" t="s">
        <v>55</v>
      </c>
      <c r="D9" s="26">
        <f t="shared" ref="D9:D15" si="0">E9+G9+I9+K9</f>
        <v>140000</v>
      </c>
      <c r="E9" s="5">
        <v>120000</v>
      </c>
      <c r="F9" s="5">
        <f t="shared" ref="F9:F10" si="1">E9*100/D9</f>
        <v>85.714285714285708</v>
      </c>
      <c r="G9" s="5">
        <v>14000</v>
      </c>
      <c r="H9" s="5">
        <f t="shared" ref="H9:H10" si="2">G9*100/E9</f>
        <v>11.666666666666666</v>
      </c>
      <c r="I9" s="5">
        <v>6000</v>
      </c>
      <c r="J9" s="5">
        <f t="shared" ref="J9:J10" si="3">I9*100/E9</f>
        <v>5</v>
      </c>
      <c r="K9" s="5">
        <v>0</v>
      </c>
      <c r="L9" s="5">
        <f t="shared" ref="L9:L15" si="4">K9*100/E9</f>
        <v>0</v>
      </c>
      <c r="M9" s="25" t="s">
        <v>18</v>
      </c>
      <c r="N9" s="25" t="s">
        <v>43</v>
      </c>
      <c r="O9" s="29" t="s">
        <v>46</v>
      </c>
      <c r="P9" s="26">
        <f t="shared" ref="P9:P15" si="5">Q9+S9+U9+W9</f>
        <v>140</v>
      </c>
      <c r="Q9" s="5">
        <v>120</v>
      </c>
      <c r="R9" s="5">
        <f t="shared" ref="R9" si="6">Q9*100/P9</f>
        <v>85.714285714285708</v>
      </c>
      <c r="S9" s="5">
        <v>14</v>
      </c>
      <c r="T9" s="5">
        <f t="shared" ref="T9:T15" si="7">S9*100/Q9</f>
        <v>11.666666666666666</v>
      </c>
      <c r="U9" s="5">
        <v>6</v>
      </c>
      <c r="V9" s="5">
        <f t="shared" ref="V9:V15" si="8">U9*100/Q9</f>
        <v>5</v>
      </c>
      <c r="W9" s="5">
        <v>0</v>
      </c>
      <c r="X9" s="5">
        <f t="shared" ref="X9:X15" si="9">W9*100/Q9</f>
        <v>0</v>
      </c>
      <c r="Y9" s="33">
        <f>Q9</f>
        <v>120</v>
      </c>
      <c r="Z9" s="33">
        <f>S9</f>
        <v>14</v>
      </c>
      <c r="AA9" s="33">
        <f>U9+W9</f>
        <v>6</v>
      </c>
      <c r="AB9" s="33">
        <f>SUM(Y9:AA9)</f>
        <v>140</v>
      </c>
    </row>
    <row r="10" spans="1:28" s="27" customFormat="1" ht="78.75" x14ac:dyDescent="0.3">
      <c r="A10" s="24">
        <f>A9+1</f>
        <v>2</v>
      </c>
      <c r="B10" s="25" t="s">
        <v>15</v>
      </c>
      <c r="C10" s="25" t="s">
        <v>31</v>
      </c>
      <c r="D10" s="26">
        <f t="shared" si="0"/>
        <v>203500</v>
      </c>
      <c r="E10" s="5">
        <v>150000</v>
      </c>
      <c r="F10" s="5">
        <f t="shared" si="1"/>
        <v>73.710073710073715</v>
      </c>
      <c r="G10" s="5">
        <v>16000</v>
      </c>
      <c r="H10" s="5">
        <f t="shared" si="2"/>
        <v>10.666666666666666</v>
      </c>
      <c r="I10" s="5">
        <v>30000</v>
      </c>
      <c r="J10" s="5">
        <f t="shared" si="3"/>
        <v>20</v>
      </c>
      <c r="K10" s="5">
        <v>7500</v>
      </c>
      <c r="L10" s="5">
        <f t="shared" si="4"/>
        <v>5</v>
      </c>
      <c r="M10" s="25" t="s">
        <v>15</v>
      </c>
      <c r="N10" s="25" t="s">
        <v>31</v>
      </c>
      <c r="O10" s="29">
        <v>14</v>
      </c>
      <c r="P10" s="26">
        <f t="shared" si="5"/>
        <v>203.5</v>
      </c>
      <c r="Q10" s="5">
        <v>150</v>
      </c>
      <c r="R10" s="5">
        <v>80</v>
      </c>
      <c r="S10" s="5">
        <v>16</v>
      </c>
      <c r="T10" s="5">
        <f t="shared" si="7"/>
        <v>10.666666666666666</v>
      </c>
      <c r="U10" s="5">
        <v>30</v>
      </c>
      <c r="V10" s="5">
        <f t="shared" si="8"/>
        <v>20</v>
      </c>
      <c r="W10" s="5">
        <v>7.5</v>
      </c>
      <c r="X10" s="5">
        <f t="shared" si="9"/>
        <v>5</v>
      </c>
      <c r="Y10" s="33">
        <f t="shared" ref="Y10:Y18" si="10">Q10</f>
        <v>150</v>
      </c>
      <c r="Z10" s="33">
        <f t="shared" ref="Z10:Z19" si="11">S10</f>
        <v>16</v>
      </c>
      <c r="AA10" s="33">
        <f t="shared" ref="AA10:AA19" si="12">U10+W10</f>
        <v>37.5</v>
      </c>
      <c r="AB10" s="33">
        <f t="shared" ref="AB10:AB19" si="13">SUM(Y10:AA10)</f>
        <v>203.5</v>
      </c>
    </row>
    <row r="11" spans="1:28" s="27" customFormat="1" ht="63" x14ac:dyDescent="0.3">
      <c r="A11" s="24">
        <f t="shared" ref="A11:A18" si="14">A10+1</f>
        <v>3</v>
      </c>
      <c r="B11" s="16" t="s">
        <v>33</v>
      </c>
      <c r="C11" s="16" t="s">
        <v>34</v>
      </c>
      <c r="D11" s="17">
        <f t="shared" si="0"/>
        <v>355484.76</v>
      </c>
      <c r="E11" s="23">
        <v>150000</v>
      </c>
      <c r="F11" s="23">
        <f>E11*100/D11</f>
        <v>42.195901731483509</v>
      </c>
      <c r="G11" s="23">
        <v>186984.76</v>
      </c>
      <c r="H11" s="23">
        <f>G11*100/E11</f>
        <v>124.65650666666667</v>
      </c>
      <c r="I11" s="23">
        <v>18500</v>
      </c>
      <c r="J11" s="23">
        <f>I11*100/E11</f>
        <v>12.333333333333334</v>
      </c>
      <c r="K11" s="23">
        <v>0</v>
      </c>
      <c r="L11" s="23">
        <f t="shared" si="4"/>
        <v>0</v>
      </c>
      <c r="M11" s="16" t="s">
        <v>33</v>
      </c>
      <c r="N11" s="16" t="s">
        <v>34</v>
      </c>
      <c r="O11" s="29" t="s">
        <v>47</v>
      </c>
      <c r="P11" s="26">
        <f t="shared" si="5"/>
        <v>355.49</v>
      </c>
      <c r="Q11" s="5">
        <v>150</v>
      </c>
      <c r="R11" s="5">
        <f t="shared" ref="R11:R15" si="15">Q11*100/P11</f>
        <v>42.195279754704771</v>
      </c>
      <c r="S11" s="5">
        <v>186.99</v>
      </c>
      <c r="T11" s="5">
        <f t="shared" si="7"/>
        <v>124.66</v>
      </c>
      <c r="U11" s="5">
        <v>18.5</v>
      </c>
      <c r="V11" s="5">
        <f t="shared" si="8"/>
        <v>12.333333333333334</v>
      </c>
      <c r="W11" s="5">
        <v>0</v>
      </c>
      <c r="X11" s="5">
        <f t="shared" si="9"/>
        <v>0</v>
      </c>
      <c r="Y11" s="33">
        <f t="shared" si="10"/>
        <v>150</v>
      </c>
      <c r="Z11" s="33">
        <f t="shared" si="11"/>
        <v>186.99</v>
      </c>
      <c r="AA11" s="33">
        <f t="shared" si="12"/>
        <v>18.5</v>
      </c>
      <c r="AB11" s="33">
        <f t="shared" si="13"/>
        <v>355.49</v>
      </c>
    </row>
    <row r="12" spans="1:28" ht="63" x14ac:dyDescent="0.3">
      <c r="A12" s="24">
        <f t="shared" si="14"/>
        <v>4</v>
      </c>
      <c r="B12" s="25" t="s">
        <v>30</v>
      </c>
      <c r="C12" s="25" t="s">
        <v>37</v>
      </c>
      <c r="D12" s="26">
        <f t="shared" si="0"/>
        <v>250000</v>
      </c>
      <c r="E12" s="5">
        <v>150000</v>
      </c>
      <c r="F12" s="5">
        <f t="shared" ref="F12:F15" si="16">E12*100/D12</f>
        <v>60</v>
      </c>
      <c r="G12" s="5">
        <v>76000</v>
      </c>
      <c r="H12" s="5">
        <f t="shared" ref="H12:H15" si="17">G12*100/E12</f>
        <v>50.666666666666664</v>
      </c>
      <c r="I12" s="5">
        <v>14000</v>
      </c>
      <c r="J12" s="5">
        <f t="shared" ref="J12:J15" si="18">I12*100/E12</f>
        <v>9.3333333333333339</v>
      </c>
      <c r="K12" s="5">
        <v>10000</v>
      </c>
      <c r="L12" s="5">
        <f t="shared" si="4"/>
        <v>6.666666666666667</v>
      </c>
      <c r="M12" s="25" t="s">
        <v>30</v>
      </c>
      <c r="N12" s="25" t="s">
        <v>37</v>
      </c>
      <c r="O12" s="30" t="s">
        <v>48</v>
      </c>
      <c r="P12" s="26">
        <f t="shared" ref="P12" si="19">Q12+S12+U12+W12</f>
        <v>250</v>
      </c>
      <c r="Q12" s="5">
        <v>150</v>
      </c>
      <c r="R12" s="5">
        <f t="shared" ref="R12" si="20">Q12*100/P12</f>
        <v>60</v>
      </c>
      <c r="S12" s="5">
        <v>76</v>
      </c>
      <c r="T12" s="5">
        <f t="shared" ref="T12" si="21">S12*100/Q12</f>
        <v>50.666666666666664</v>
      </c>
      <c r="U12" s="5">
        <v>14</v>
      </c>
      <c r="V12" s="5">
        <f t="shared" ref="V12" si="22">U12*100/Q12</f>
        <v>9.3333333333333339</v>
      </c>
      <c r="W12" s="5">
        <v>10</v>
      </c>
      <c r="X12" s="5">
        <f t="shared" ref="X12" si="23">W12*100/Q12</f>
        <v>6.666666666666667</v>
      </c>
      <c r="Y12" s="33">
        <f t="shared" si="10"/>
        <v>150</v>
      </c>
      <c r="Z12" s="33">
        <f t="shared" si="11"/>
        <v>76</v>
      </c>
      <c r="AA12" s="33">
        <f t="shared" si="12"/>
        <v>24</v>
      </c>
      <c r="AB12" s="33">
        <f t="shared" si="13"/>
        <v>250</v>
      </c>
    </row>
    <row r="13" spans="1:28" s="27" customFormat="1" ht="78.75" x14ac:dyDescent="0.3">
      <c r="A13" s="24">
        <f t="shared" si="14"/>
        <v>5</v>
      </c>
      <c r="B13" s="28" t="s">
        <v>20</v>
      </c>
      <c r="C13" s="25" t="s">
        <v>36</v>
      </c>
      <c r="D13" s="26">
        <f t="shared" si="0"/>
        <v>198000</v>
      </c>
      <c r="E13" s="5">
        <v>150000</v>
      </c>
      <c r="F13" s="5">
        <f t="shared" si="16"/>
        <v>75.757575757575751</v>
      </c>
      <c r="G13" s="5">
        <v>23000</v>
      </c>
      <c r="H13" s="5">
        <f t="shared" si="17"/>
        <v>15.333333333333334</v>
      </c>
      <c r="I13" s="5">
        <v>25000</v>
      </c>
      <c r="J13" s="5">
        <f t="shared" si="18"/>
        <v>16.666666666666668</v>
      </c>
      <c r="K13" s="5">
        <v>0</v>
      </c>
      <c r="L13" s="5">
        <f t="shared" si="4"/>
        <v>0</v>
      </c>
      <c r="M13" s="28" t="s">
        <v>20</v>
      </c>
      <c r="N13" s="25" t="s">
        <v>36</v>
      </c>
      <c r="O13" s="29" t="s">
        <v>49</v>
      </c>
      <c r="P13" s="26">
        <f t="shared" si="5"/>
        <v>198</v>
      </c>
      <c r="Q13" s="5">
        <v>150</v>
      </c>
      <c r="R13" s="5">
        <f t="shared" si="15"/>
        <v>75.757575757575751</v>
      </c>
      <c r="S13" s="5">
        <v>23</v>
      </c>
      <c r="T13" s="5">
        <f t="shared" si="7"/>
        <v>15.333333333333334</v>
      </c>
      <c r="U13" s="5">
        <v>25</v>
      </c>
      <c r="V13" s="5">
        <f t="shared" si="8"/>
        <v>16.666666666666668</v>
      </c>
      <c r="W13" s="5">
        <v>0</v>
      </c>
      <c r="X13" s="5">
        <f t="shared" si="9"/>
        <v>0</v>
      </c>
      <c r="Y13" s="33">
        <f t="shared" si="10"/>
        <v>150</v>
      </c>
      <c r="Z13" s="33">
        <f t="shared" si="11"/>
        <v>23</v>
      </c>
      <c r="AA13" s="33">
        <f t="shared" si="12"/>
        <v>25</v>
      </c>
      <c r="AB13" s="33">
        <f t="shared" si="13"/>
        <v>198</v>
      </c>
    </row>
    <row r="14" spans="1:28" s="27" customFormat="1" ht="78.75" x14ac:dyDescent="0.3">
      <c r="A14" s="24">
        <f t="shared" si="14"/>
        <v>6</v>
      </c>
      <c r="B14" s="25" t="s">
        <v>19</v>
      </c>
      <c r="C14" s="25" t="s">
        <v>24</v>
      </c>
      <c r="D14" s="26">
        <f t="shared" si="0"/>
        <v>180000</v>
      </c>
      <c r="E14" s="5">
        <v>150000</v>
      </c>
      <c r="F14" s="5">
        <f t="shared" si="16"/>
        <v>83.333333333333329</v>
      </c>
      <c r="G14" s="5">
        <v>15000</v>
      </c>
      <c r="H14" s="5">
        <f t="shared" si="17"/>
        <v>10</v>
      </c>
      <c r="I14" s="5">
        <v>7500</v>
      </c>
      <c r="J14" s="5">
        <f t="shared" si="18"/>
        <v>5</v>
      </c>
      <c r="K14" s="5">
        <v>7500</v>
      </c>
      <c r="L14" s="5">
        <f t="shared" si="4"/>
        <v>5</v>
      </c>
      <c r="M14" s="25" t="s">
        <v>19</v>
      </c>
      <c r="N14" s="25" t="s">
        <v>24</v>
      </c>
      <c r="O14" s="29" t="s">
        <v>49</v>
      </c>
      <c r="P14" s="26">
        <f t="shared" si="5"/>
        <v>180</v>
      </c>
      <c r="Q14" s="5">
        <v>150</v>
      </c>
      <c r="R14" s="5">
        <f t="shared" si="15"/>
        <v>83.333333333333329</v>
      </c>
      <c r="S14" s="5">
        <v>15</v>
      </c>
      <c r="T14" s="5">
        <f t="shared" si="7"/>
        <v>10</v>
      </c>
      <c r="U14" s="5">
        <v>7.5</v>
      </c>
      <c r="V14" s="5">
        <f t="shared" si="8"/>
        <v>5</v>
      </c>
      <c r="W14" s="5">
        <v>7.5</v>
      </c>
      <c r="X14" s="5">
        <f t="shared" si="9"/>
        <v>5</v>
      </c>
      <c r="Y14" s="33">
        <f t="shared" si="10"/>
        <v>150</v>
      </c>
      <c r="Z14" s="33">
        <f t="shared" si="11"/>
        <v>15</v>
      </c>
      <c r="AA14" s="33">
        <f t="shared" si="12"/>
        <v>15</v>
      </c>
      <c r="AB14" s="33">
        <f t="shared" si="13"/>
        <v>180</v>
      </c>
    </row>
    <row r="15" spans="1:28" s="27" customFormat="1" ht="78.75" x14ac:dyDescent="0.3">
      <c r="A15" s="24">
        <f t="shared" si="14"/>
        <v>7</v>
      </c>
      <c r="B15" s="25" t="s">
        <v>38</v>
      </c>
      <c r="C15" s="25" t="s">
        <v>39</v>
      </c>
      <c r="D15" s="26">
        <f t="shared" si="0"/>
        <v>270000</v>
      </c>
      <c r="E15" s="5">
        <v>150000</v>
      </c>
      <c r="F15" s="5">
        <f t="shared" si="16"/>
        <v>55.555555555555557</v>
      </c>
      <c r="G15" s="5">
        <v>50000</v>
      </c>
      <c r="H15" s="5">
        <f t="shared" si="17"/>
        <v>33.333333333333336</v>
      </c>
      <c r="I15" s="5">
        <v>20000</v>
      </c>
      <c r="J15" s="5">
        <f t="shared" si="18"/>
        <v>13.333333333333334</v>
      </c>
      <c r="K15" s="5">
        <v>50000</v>
      </c>
      <c r="L15" s="5">
        <f t="shared" si="4"/>
        <v>33.333333333333336</v>
      </c>
      <c r="M15" s="25" t="s">
        <v>38</v>
      </c>
      <c r="N15" s="25" t="s">
        <v>39</v>
      </c>
      <c r="O15" s="29" t="s">
        <v>49</v>
      </c>
      <c r="P15" s="26">
        <f t="shared" si="5"/>
        <v>270</v>
      </c>
      <c r="Q15" s="5">
        <v>150</v>
      </c>
      <c r="R15" s="5">
        <f t="shared" si="15"/>
        <v>55.555555555555557</v>
      </c>
      <c r="S15" s="5">
        <v>50</v>
      </c>
      <c r="T15" s="5">
        <f t="shared" si="7"/>
        <v>33.333333333333336</v>
      </c>
      <c r="U15" s="5">
        <v>20</v>
      </c>
      <c r="V15" s="5">
        <f t="shared" si="8"/>
        <v>13.333333333333334</v>
      </c>
      <c r="W15" s="5">
        <v>50</v>
      </c>
      <c r="X15" s="5">
        <f t="shared" si="9"/>
        <v>33.333333333333336</v>
      </c>
      <c r="Y15" s="33">
        <f t="shared" si="10"/>
        <v>150</v>
      </c>
      <c r="Z15" s="33">
        <f t="shared" si="11"/>
        <v>50</v>
      </c>
      <c r="AA15" s="33">
        <f t="shared" si="12"/>
        <v>70</v>
      </c>
      <c r="AB15" s="33">
        <f t="shared" si="13"/>
        <v>270</v>
      </c>
    </row>
    <row r="16" spans="1:28" s="22" customFormat="1" ht="78.75" x14ac:dyDescent="0.3">
      <c r="A16" s="24">
        <f t="shared" si="14"/>
        <v>8</v>
      </c>
      <c r="B16" s="25" t="s">
        <v>23</v>
      </c>
      <c r="C16" s="25" t="s">
        <v>40</v>
      </c>
      <c r="D16" s="26">
        <f>E16+G16+I16+K16</f>
        <v>259550</v>
      </c>
      <c r="E16" s="5">
        <v>150000</v>
      </c>
      <c r="F16" s="5">
        <f>E16*100/D16</f>
        <v>57.79233288383741</v>
      </c>
      <c r="G16" s="5">
        <v>49550</v>
      </c>
      <c r="H16" s="5">
        <f>G16*100/E16</f>
        <v>33.033333333333331</v>
      </c>
      <c r="I16" s="5">
        <v>10000</v>
      </c>
      <c r="J16" s="5">
        <f>I16*100/E16</f>
        <v>6.666666666666667</v>
      </c>
      <c r="K16" s="5">
        <v>50000</v>
      </c>
      <c r="L16" s="5">
        <f>K16*100/E16</f>
        <v>33.333333333333336</v>
      </c>
      <c r="M16" s="25" t="s">
        <v>23</v>
      </c>
      <c r="N16" s="25" t="s">
        <v>40</v>
      </c>
      <c r="O16" s="29" t="s">
        <v>49</v>
      </c>
      <c r="P16" s="26">
        <f>Q16+S16+U16+W16</f>
        <v>259.55</v>
      </c>
      <c r="Q16" s="5">
        <v>150</v>
      </c>
      <c r="R16" s="5">
        <f>Q16*100/P16</f>
        <v>57.79233288383741</v>
      </c>
      <c r="S16" s="5">
        <v>49.55</v>
      </c>
      <c r="T16" s="5">
        <f>S16*100/Q16</f>
        <v>33.033333333333331</v>
      </c>
      <c r="U16" s="5">
        <v>10</v>
      </c>
      <c r="V16" s="5">
        <f>U16*100/Q16</f>
        <v>6.666666666666667</v>
      </c>
      <c r="W16" s="5">
        <v>50</v>
      </c>
      <c r="X16" s="5">
        <f>W16*100/Q16</f>
        <v>33.333333333333336</v>
      </c>
      <c r="Y16" s="33">
        <f t="shared" si="10"/>
        <v>150</v>
      </c>
      <c r="Z16" s="33">
        <f t="shared" si="11"/>
        <v>49.55</v>
      </c>
      <c r="AA16" s="33">
        <f t="shared" si="12"/>
        <v>60</v>
      </c>
      <c r="AB16" s="33">
        <f t="shared" si="13"/>
        <v>259.55</v>
      </c>
    </row>
    <row r="17" spans="1:28" s="27" customFormat="1" ht="63" x14ac:dyDescent="0.3">
      <c r="A17" s="24">
        <f t="shared" si="14"/>
        <v>9</v>
      </c>
      <c r="B17" s="25" t="s">
        <v>41</v>
      </c>
      <c r="C17" s="25" t="s">
        <v>42</v>
      </c>
      <c r="D17" s="26">
        <f>E17+G17+I17+K17</f>
        <v>170000</v>
      </c>
      <c r="E17" s="5">
        <v>145000</v>
      </c>
      <c r="F17" s="5">
        <f>E17*100/D17</f>
        <v>85.294117647058826</v>
      </c>
      <c r="G17" s="5">
        <v>15000</v>
      </c>
      <c r="H17" s="5">
        <f>G17*100/E17</f>
        <v>10.344827586206897</v>
      </c>
      <c r="I17" s="5">
        <v>10000</v>
      </c>
      <c r="J17" s="5">
        <f>I17*100/E17</f>
        <v>6.8965517241379306</v>
      </c>
      <c r="K17" s="5">
        <v>0</v>
      </c>
      <c r="L17" s="5">
        <f>K17*100/E17</f>
        <v>0</v>
      </c>
      <c r="M17" s="25" t="s">
        <v>41</v>
      </c>
      <c r="N17" s="25" t="s">
        <v>42</v>
      </c>
      <c r="O17" s="29" t="s">
        <v>50</v>
      </c>
      <c r="P17" s="26">
        <f>Q17+S17+U17+W17</f>
        <v>170</v>
      </c>
      <c r="Q17" s="5">
        <v>145</v>
      </c>
      <c r="R17" s="5">
        <f>Q17*100/P17</f>
        <v>85.294117647058826</v>
      </c>
      <c r="S17" s="5">
        <v>15</v>
      </c>
      <c r="T17" s="5">
        <f>S17*100/Q17</f>
        <v>10.344827586206897</v>
      </c>
      <c r="U17" s="5">
        <v>10</v>
      </c>
      <c r="V17" s="5">
        <f>U17*100/Q17</f>
        <v>6.8965517241379306</v>
      </c>
      <c r="W17" s="5">
        <v>0</v>
      </c>
      <c r="X17" s="5">
        <f>W17*100/Q17</f>
        <v>0</v>
      </c>
      <c r="Y17" s="33">
        <f t="shared" si="10"/>
        <v>145</v>
      </c>
      <c r="Z17" s="33">
        <f t="shared" si="11"/>
        <v>15</v>
      </c>
      <c r="AA17" s="33">
        <f t="shared" si="12"/>
        <v>10</v>
      </c>
      <c r="AB17" s="33">
        <f t="shared" si="13"/>
        <v>170</v>
      </c>
    </row>
    <row r="18" spans="1:28" s="27" customFormat="1" ht="78.75" x14ac:dyDescent="0.3">
      <c r="A18" s="24">
        <f t="shared" si="14"/>
        <v>10</v>
      </c>
      <c r="B18" s="25" t="s">
        <v>21</v>
      </c>
      <c r="C18" s="25" t="s">
        <v>35</v>
      </c>
      <c r="D18" s="26">
        <f t="shared" ref="D18" si="24">E18+G18+I18+K18</f>
        <v>152966.83000000002</v>
      </c>
      <c r="E18" s="5">
        <v>130000</v>
      </c>
      <c r="F18" s="5">
        <f t="shared" ref="F18" si="25">E18*100/D18</f>
        <v>84.985744948757841</v>
      </c>
      <c r="G18" s="5">
        <v>16466.830000000002</v>
      </c>
      <c r="H18" s="5">
        <f t="shared" ref="H18" si="26">G18*100/E18</f>
        <v>12.66679230769231</v>
      </c>
      <c r="I18" s="5">
        <v>6500</v>
      </c>
      <c r="J18" s="5">
        <f t="shared" ref="J18" si="27">I18*100/E18</f>
        <v>5</v>
      </c>
      <c r="K18" s="5">
        <v>0</v>
      </c>
      <c r="L18" s="5">
        <f t="shared" ref="L18" si="28">K18*100/E18</f>
        <v>0</v>
      </c>
      <c r="M18" s="25" t="s">
        <v>21</v>
      </c>
      <c r="N18" s="25" t="s">
        <v>35</v>
      </c>
      <c r="O18" s="29" t="s">
        <v>51</v>
      </c>
      <c r="P18" s="26">
        <f>Q18+S18+U18+W18</f>
        <v>152.97</v>
      </c>
      <c r="Q18" s="5">
        <v>130</v>
      </c>
      <c r="R18" s="5">
        <f>Q18*100/P18</f>
        <v>84.98398378767078</v>
      </c>
      <c r="S18" s="5">
        <v>16.47</v>
      </c>
      <c r="T18" s="5">
        <f>S18*100/Q18</f>
        <v>12.669230769230769</v>
      </c>
      <c r="U18" s="5">
        <v>6.5</v>
      </c>
      <c r="V18" s="5">
        <f>U18*100/Q18</f>
        <v>5</v>
      </c>
      <c r="W18" s="5">
        <v>0</v>
      </c>
      <c r="X18" s="5">
        <f>W18*100/Q18</f>
        <v>0</v>
      </c>
      <c r="Y18" s="33">
        <f t="shared" si="10"/>
        <v>130</v>
      </c>
      <c r="Z18" s="33">
        <f t="shared" si="11"/>
        <v>16.47</v>
      </c>
      <c r="AA18" s="33">
        <f t="shared" si="12"/>
        <v>6.5</v>
      </c>
      <c r="AB18" s="33">
        <f t="shared" si="13"/>
        <v>152.97</v>
      </c>
    </row>
    <row r="19" spans="1:28" ht="32.25" customHeight="1" x14ac:dyDescent="0.3">
      <c r="A19" s="45" t="s">
        <v>4</v>
      </c>
      <c r="B19" s="46"/>
      <c r="C19" s="47"/>
      <c r="D19" s="18">
        <f>SUM(D9:D18)</f>
        <v>2179501.59</v>
      </c>
      <c r="E19" s="18">
        <f>SUM(E9:E18)</f>
        <v>1445000</v>
      </c>
      <c r="F19" s="5">
        <f>E19*100/D19</f>
        <v>66.299561635098428</v>
      </c>
      <c r="G19" s="18">
        <f>SUM(G9:G18)</f>
        <v>462001.59</v>
      </c>
      <c r="H19" s="5">
        <f t="shared" ref="H19:H25" si="29">G19*100/D19</f>
        <v>21.197579855860532</v>
      </c>
      <c r="I19" s="18">
        <f>SUM(I9:I18)</f>
        <v>147500</v>
      </c>
      <c r="J19" s="5">
        <f t="shared" ref="J19:J25" si="30">I19*100/D19</f>
        <v>6.7676023122332296</v>
      </c>
      <c r="K19" s="18">
        <f>SUM(K9:K18)</f>
        <v>125000</v>
      </c>
      <c r="L19" s="5">
        <f t="shared" ref="L19:L25" si="31">K19*100/D19</f>
        <v>5.7352561968078222</v>
      </c>
      <c r="M19" s="10"/>
      <c r="N19" s="10"/>
      <c r="O19" s="10"/>
      <c r="P19" s="18">
        <f>SUM(P9:P18)</f>
        <v>2179.5099999999998</v>
      </c>
      <c r="Q19" s="18">
        <f>SUM(Q9:Q18)</f>
        <v>1445</v>
      </c>
      <c r="R19" s="5">
        <f>Q19*100/P19</f>
        <v>66.29930580726861</v>
      </c>
      <c r="S19" s="18">
        <f>SUM(S9:S18)</f>
        <v>462.01</v>
      </c>
      <c r="T19" s="5">
        <f t="shared" ref="T19" si="32">S19*100/P19</f>
        <v>21.197883928038873</v>
      </c>
      <c r="U19" s="18">
        <f>SUM(U9:U18)</f>
        <v>147.5</v>
      </c>
      <c r="V19" s="5">
        <f t="shared" ref="V19" si="33">U19*100/P19</f>
        <v>6.7675761983198068</v>
      </c>
      <c r="W19" s="18">
        <f>SUM(W9:W18)</f>
        <v>125</v>
      </c>
      <c r="X19" s="5">
        <f t="shared" ref="X19" si="34">W19*100/P19</f>
        <v>5.7352340663727173</v>
      </c>
      <c r="Y19" s="5">
        <f>SUM(Y9:Y18)</f>
        <v>1445</v>
      </c>
      <c r="Z19" s="33">
        <f t="shared" si="11"/>
        <v>462.01</v>
      </c>
      <c r="AA19" s="33">
        <f t="shared" si="12"/>
        <v>272.5</v>
      </c>
      <c r="AB19" s="33">
        <f t="shared" si="13"/>
        <v>2179.5100000000002</v>
      </c>
    </row>
    <row r="21" spans="1:28" x14ac:dyDescent="0.3">
      <c r="C21" s="3" t="s">
        <v>25</v>
      </c>
      <c r="D21" s="19">
        <f>D10+D13+D14+D15+D16</f>
        <v>1111050</v>
      </c>
      <c r="E21" s="19">
        <f t="shared" ref="E21:L21" si="35">E10+E13+E14+E15+E16</f>
        <v>750000</v>
      </c>
      <c r="F21" s="19">
        <f t="shared" si="35"/>
        <v>346.14887124037574</v>
      </c>
      <c r="G21" s="19">
        <f t="shared" si="35"/>
        <v>153550</v>
      </c>
      <c r="H21" s="19">
        <f t="shared" si="35"/>
        <v>102.36666666666667</v>
      </c>
      <c r="I21" s="19">
        <f t="shared" si="35"/>
        <v>92500</v>
      </c>
      <c r="J21" s="19">
        <f t="shared" si="35"/>
        <v>61.666666666666671</v>
      </c>
      <c r="K21" s="19">
        <f t="shared" si="35"/>
        <v>115000</v>
      </c>
      <c r="L21" s="19">
        <f t="shared" si="35"/>
        <v>76.666666666666671</v>
      </c>
      <c r="N21" s="3" t="s">
        <v>25</v>
      </c>
      <c r="O21" s="19"/>
      <c r="P21" s="19">
        <f>P10+P13+P14+P15+P16</f>
        <v>1111.05</v>
      </c>
      <c r="Q21" s="19">
        <f t="shared" ref="Q21:X21" si="36">Q10+Q13+Q14+Q15+Q16</f>
        <v>750</v>
      </c>
      <c r="R21" s="19">
        <f t="shared" si="36"/>
        <v>352.438797530302</v>
      </c>
      <c r="S21" s="19">
        <f t="shared" si="36"/>
        <v>153.55000000000001</v>
      </c>
      <c r="T21" s="19">
        <f t="shared" si="36"/>
        <v>102.36666666666667</v>
      </c>
      <c r="U21" s="19">
        <f t="shared" si="36"/>
        <v>92.5</v>
      </c>
      <c r="V21" s="19">
        <f t="shared" si="36"/>
        <v>61.666666666666671</v>
      </c>
      <c r="W21" s="19">
        <f t="shared" si="36"/>
        <v>115</v>
      </c>
      <c r="X21" s="19">
        <f t="shared" si="36"/>
        <v>76.666666666666671</v>
      </c>
    </row>
    <row r="22" spans="1:28" x14ac:dyDescent="0.3">
      <c r="C22" s="3" t="s">
        <v>26</v>
      </c>
      <c r="D22" s="19">
        <f>D11+D12+D18</f>
        <v>758451.59000000008</v>
      </c>
      <c r="E22" s="19">
        <f t="shared" ref="E22:L22" si="37">E11+E12+E18</f>
        <v>430000</v>
      </c>
      <c r="F22" s="19">
        <f t="shared" si="37"/>
        <v>187.18164668024133</v>
      </c>
      <c r="G22" s="19">
        <f t="shared" si="37"/>
        <v>279451.59000000003</v>
      </c>
      <c r="H22" s="19">
        <f t="shared" si="37"/>
        <v>187.98996564102563</v>
      </c>
      <c r="I22" s="19">
        <f t="shared" si="37"/>
        <v>39000</v>
      </c>
      <c r="J22" s="19">
        <f t="shared" si="37"/>
        <v>26.666666666666668</v>
      </c>
      <c r="K22" s="19">
        <f t="shared" si="37"/>
        <v>10000</v>
      </c>
      <c r="L22" s="19">
        <f t="shared" si="37"/>
        <v>6.666666666666667</v>
      </c>
      <c r="N22" s="3" t="s">
        <v>26</v>
      </c>
      <c r="O22" s="19"/>
      <c r="P22" s="19">
        <f>P11+P12+P18</f>
        <v>758.46</v>
      </c>
      <c r="Q22" s="19">
        <f t="shared" ref="Q22:X22" si="38">Q11+Q12+Q18</f>
        <v>430</v>
      </c>
      <c r="R22" s="19">
        <f t="shared" si="38"/>
        <v>187.17926354237557</v>
      </c>
      <c r="S22" s="19">
        <f t="shared" si="38"/>
        <v>279.46000000000004</v>
      </c>
      <c r="T22" s="19">
        <f t="shared" si="38"/>
        <v>187.99589743589743</v>
      </c>
      <c r="U22" s="19">
        <f t="shared" si="38"/>
        <v>39</v>
      </c>
      <c r="V22" s="19">
        <f t="shared" si="38"/>
        <v>26.666666666666668</v>
      </c>
      <c r="W22" s="19">
        <f t="shared" si="38"/>
        <v>10</v>
      </c>
      <c r="X22" s="19">
        <f t="shared" si="38"/>
        <v>6.666666666666667</v>
      </c>
    </row>
    <row r="23" spans="1:28" x14ac:dyDescent="0.3">
      <c r="C23" s="3" t="s">
        <v>27</v>
      </c>
      <c r="D23" s="19">
        <f>D17</f>
        <v>170000</v>
      </c>
      <c r="E23" s="19">
        <f t="shared" ref="E23:L23" si="39">E17</f>
        <v>145000</v>
      </c>
      <c r="F23" s="19">
        <f t="shared" si="39"/>
        <v>85.294117647058826</v>
      </c>
      <c r="G23" s="19">
        <f t="shared" si="39"/>
        <v>15000</v>
      </c>
      <c r="H23" s="19">
        <f t="shared" si="39"/>
        <v>10.344827586206897</v>
      </c>
      <c r="I23" s="19">
        <f t="shared" si="39"/>
        <v>10000</v>
      </c>
      <c r="J23" s="19">
        <f t="shared" si="39"/>
        <v>6.8965517241379306</v>
      </c>
      <c r="K23" s="19">
        <f t="shared" si="39"/>
        <v>0</v>
      </c>
      <c r="L23" s="19">
        <f t="shared" si="39"/>
        <v>0</v>
      </c>
      <c r="N23" s="3" t="s">
        <v>27</v>
      </c>
      <c r="O23" s="19"/>
      <c r="P23" s="19">
        <f>P17</f>
        <v>170</v>
      </c>
      <c r="Q23" s="19">
        <f t="shared" ref="Q23:X23" si="40">Q17</f>
        <v>145</v>
      </c>
      <c r="R23" s="19">
        <f t="shared" si="40"/>
        <v>85.294117647058826</v>
      </c>
      <c r="S23" s="19">
        <f t="shared" si="40"/>
        <v>15</v>
      </c>
      <c r="T23" s="19">
        <f t="shared" si="40"/>
        <v>10.344827586206897</v>
      </c>
      <c r="U23" s="19">
        <f t="shared" si="40"/>
        <v>10</v>
      </c>
      <c r="V23" s="19">
        <f t="shared" si="40"/>
        <v>6.8965517241379306</v>
      </c>
      <c r="W23" s="19">
        <f t="shared" si="40"/>
        <v>0</v>
      </c>
      <c r="X23" s="19">
        <f t="shared" si="40"/>
        <v>0</v>
      </c>
    </row>
    <row r="24" spans="1:28" x14ac:dyDescent="0.3">
      <c r="C24" s="3" t="s">
        <v>32</v>
      </c>
      <c r="D24" s="19">
        <f>D9</f>
        <v>140000</v>
      </c>
      <c r="E24" s="19">
        <f t="shared" ref="E24:L24" si="41">E9</f>
        <v>120000</v>
      </c>
      <c r="F24" s="19">
        <f t="shared" si="41"/>
        <v>85.714285714285708</v>
      </c>
      <c r="G24" s="19">
        <f t="shared" si="41"/>
        <v>14000</v>
      </c>
      <c r="H24" s="19">
        <f t="shared" si="41"/>
        <v>11.666666666666666</v>
      </c>
      <c r="I24" s="19">
        <f t="shared" si="41"/>
        <v>6000</v>
      </c>
      <c r="J24" s="19">
        <f t="shared" si="41"/>
        <v>5</v>
      </c>
      <c r="K24" s="19">
        <f t="shared" si="41"/>
        <v>0</v>
      </c>
      <c r="L24" s="19">
        <f t="shared" si="41"/>
        <v>0</v>
      </c>
      <c r="N24" s="3" t="s">
        <v>32</v>
      </c>
      <c r="O24" s="19"/>
      <c r="P24" s="19">
        <f>P9</f>
        <v>140</v>
      </c>
      <c r="Q24" s="19">
        <f t="shared" ref="Q24:X24" si="42">Q9</f>
        <v>120</v>
      </c>
      <c r="R24" s="19">
        <f t="shared" si="42"/>
        <v>85.714285714285708</v>
      </c>
      <c r="S24" s="19">
        <f t="shared" si="42"/>
        <v>14</v>
      </c>
      <c r="T24" s="19">
        <f t="shared" si="42"/>
        <v>11.666666666666666</v>
      </c>
      <c r="U24" s="19">
        <f t="shared" si="42"/>
        <v>6</v>
      </c>
      <c r="V24" s="19">
        <f t="shared" si="42"/>
        <v>5</v>
      </c>
      <c r="W24" s="19">
        <f t="shared" si="42"/>
        <v>0</v>
      </c>
      <c r="X24" s="19">
        <f t="shared" si="42"/>
        <v>0</v>
      </c>
    </row>
    <row r="25" spans="1:28" x14ac:dyDescent="0.3">
      <c r="C25" s="3" t="s">
        <v>28</v>
      </c>
      <c r="D25" s="20">
        <f>SUM(D21:D24)</f>
        <v>2179501.59</v>
      </c>
      <c r="E25" s="18">
        <f>SUM(E21:E24)</f>
        <v>1445000</v>
      </c>
      <c r="F25" s="5">
        <f t="shared" ref="F25" si="43">E25*100/D25</f>
        <v>66.299561635098428</v>
      </c>
      <c r="G25" s="18">
        <f>SUM(G21:G24)</f>
        <v>462001.59</v>
      </c>
      <c r="H25" s="5">
        <f t="shared" si="29"/>
        <v>21.197579855860532</v>
      </c>
      <c r="I25" s="18">
        <f>SUM(I21:I24)</f>
        <v>147500</v>
      </c>
      <c r="J25" s="5">
        <f t="shared" si="30"/>
        <v>6.7676023122332296</v>
      </c>
      <c r="K25" s="18">
        <f>SUM(K21:K24)</f>
        <v>125000</v>
      </c>
      <c r="L25" s="5">
        <f t="shared" si="31"/>
        <v>5.7352561968078222</v>
      </c>
      <c r="N25" s="3" t="s">
        <v>28</v>
      </c>
      <c r="O25" s="20"/>
      <c r="P25" s="18">
        <f>SUM(P21:P24)</f>
        <v>2179.5100000000002</v>
      </c>
      <c r="Q25" s="18">
        <f t="shared" ref="Q25:W25" si="44">SUM(Q21:Q24)</f>
        <v>1445</v>
      </c>
      <c r="R25" s="18"/>
      <c r="S25" s="18">
        <f t="shared" si="44"/>
        <v>462.01000000000005</v>
      </c>
      <c r="T25" s="18"/>
      <c r="U25" s="18">
        <f t="shared" si="44"/>
        <v>147.5</v>
      </c>
      <c r="V25" s="18"/>
      <c r="W25" s="18">
        <f t="shared" si="44"/>
        <v>125</v>
      </c>
      <c r="X25" s="18"/>
    </row>
  </sheetData>
  <mergeCells count="24">
    <mergeCell ref="A19:C19"/>
    <mergeCell ref="A1:K1"/>
    <mergeCell ref="A2:K2"/>
    <mergeCell ref="A5:A7"/>
    <mergeCell ref="B5:B7"/>
    <mergeCell ref="C5:C7"/>
    <mergeCell ref="D5:D7"/>
    <mergeCell ref="E6:F6"/>
    <mergeCell ref="G6:H6"/>
    <mergeCell ref="I6:J6"/>
    <mergeCell ref="K6:L6"/>
    <mergeCell ref="E5:L5"/>
    <mergeCell ref="B3:L3"/>
    <mergeCell ref="N2:Y2"/>
    <mergeCell ref="M3:X3"/>
    <mergeCell ref="M5:M7"/>
    <mergeCell ref="N5:N7"/>
    <mergeCell ref="P5:P7"/>
    <mergeCell ref="Q5:X5"/>
    <mergeCell ref="Q6:R6"/>
    <mergeCell ref="S6:T6"/>
    <mergeCell ref="U6:V6"/>
    <mergeCell ref="W6:X6"/>
    <mergeCell ref="O5:O7"/>
  </mergeCells>
  <pageMargins left="0.11811023622047245" right="0.11811023622047245" top="0.55118110236220474" bottom="0.15748031496062992" header="0.31496062992125984" footer="0.31496062992125984"/>
  <pageSetup paperSize="9" scale="77" orientation="landscape" r:id="rId1"/>
  <colBreaks count="1" manualBreakCount="1">
    <brk id="12" max="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view="pageBreakPreview" zoomScaleSheetLayoutView="100" workbookViewId="0">
      <selection activeCell="D8" sqref="D8"/>
    </sheetView>
  </sheetViews>
  <sheetFormatPr defaultRowHeight="15.75" x14ac:dyDescent="0.25"/>
  <cols>
    <col min="1" max="1" width="9.140625" style="2"/>
    <col min="2" max="2" width="42.28515625" style="6" customWidth="1"/>
    <col min="3" max="3" width="18.42578125" style="3" customWidth="1"/>
    <col min="4" max="5" width="32.140625" customWidth="1"/>
    <col min="6" max="6" width="32.7109375" customWidth="1"/>
    <col min="7" max="7" width="32.28515625" customWidth="1"/>
    <col min="8" max="8" width="31.7109375" customWidth="1"/>
    <col min="9" max="10" width="31.5703125" customWidth="1"/>
    <col min="11" max="11" width="31.85546875" customWidth="1"/>
    <col min="12" max="12" width="31.28515625" customWidth="1"/>
    <col min="13" max="13" width="31" customWidth="1"/>
    <col min="14" max="14" width="30.42578125" customWidth="1"/>
    <col min="15" max="15" width="36.28515625" customWidth="1"/>
    <col min="16" max="16" width="36" customWidth="1"/>
    <col min="17" max="18" width="35.42578125" customWidth="1"/>
    <col min="19" max="19" width="35.140625" customWidth="1"/>
    <col min="20" max="22" width="34.5703125" customWidth="1"/>
    <col min="23" max="23" width="34.85546875" customWidth="1"/>
    <col min="24" max="24" width="34.28515625" customWidth="1"/>
    <col min="25" max="25" width="34" customWidth="1"/>
    <col min="26" max="28" width="34.28515625" customWidth="1"/>
    <col min="29" max="30" width="33.7109375" customWidth="1"/>
  </cols>
  <sheetData>
    <row r="1" spans="1:3" ht="51" customHeight="1" x14ac:dyDescent="0.25">
      <c r="B1" s="50" t="s">
        <v>14</v>
      </c>
      <c r="C1" s="50"/>
    </row>
    <row r="2" spans="1:3" ht="72" customHeight="1" x14ac:dyDescent="0.25">
      <c r="A2" s="51" t="s">
        <v>44</v>
      </c>
      <c r="B2" s="51"/>
      <c r="C2" s="51"/>
    </row>
    <row r="3" spans="1:3" ht="31.5" x14ac:dyDescent="0.25">
      <c r="A3" s="1" t="s">
        <v>11</v>
      </c>
      <c r="B3" s="1" t="s">
        <v>2</v>
      </c>
      <c r="C3" s="1" t="s">
        <v>12</v>
      </c>
    </row>
    <row r="4" spans="1:3" ht="31.5" x14ac:dyDescent="0.25">
      <c r="A4" s="4">
        <v>1</v>
      </c>
      <c r="B4" s="25" t="s">
        <v>15</v>
      </c>
      <c r="C4" s="1">
        <v>48.2</v>
      </c>
    </row>
    <row r="5" spans="1:3" ht="31.5" x14ac:dyDescent="0.25">
      <c r="A5" s="4">
        <v>2</v>
      </c>
      <c r="B5" s="16" t="s">
        <v>33</v>
      </c>
      <c r="C5" s="7">
        <v>47.5</v>
      </c>
    </row>
    <row r="6" spans="1:3" ht="31.5" x14ac:dyDescent="0.25">
      <c r="A6" s="4">
        <v>3</v>
      </c>
      <c r="B6" s="25" t="s">
        <v>30</v>
      </c>
      <c r="C6" s="7">
        <v>47.2</v>
      </c>
    </row>
    <row r="7" spans="1:3" ht="31.5" x14ac:dyDescent="0.25">
      <c r="A7" s="4">
        <v>4</v>
      </c>
      <c r="B7" s="28" t="s">
        <v>20</v>
      </c>
      <c r="C7" s="7">
        <v>47.2</v>
      </c>
    </row>
    <row r="8" spans="1:3" ht="31.5" x14ac:dyDescent="0.25">
      <c r="A8" s="4">
        <v>5</v>
      </c>
      <c r="B8" s="25" t="s">
        <v>19</v>
      </c>
      <c r="C8" s="7">
        <v>46.8</v>
      </c>
    </row>
    <row r="9" spans="1:3" ht="31.5" x14ac:dyDescent="0.25">
      <c r="A9" s="4">
        <v>6</v>
      </c>
      <c r="B9" s="25" t="s">
        <v>38</v>
      </c>
      <c r="C9" s="7">
        <v>46.5</v>
      </c>
    </row>
    <row r="10" spans="1:3" ht="31.5" x14ac:dyDescent="0.25">
      <c r="A10" s="4">
        <v>7</v>
      </c>
      <c r="B10" s="25" t="s">
        <v>23</v>
      </c>
      <c r="C10" s="7">
        <v>45</v>
      </c>
    </row>
    <row r="11" spans="1:3" ht="31.5" x14ac:dyDescent="0.25">
      <c r="A11" s="4">
        <v>8</v>
      </c>
      <c r="B11" s="25" t="s">
        <v>21</v>
      </c>
      <c r="C11" s="7">
        <v>43.3</v>
      </c>
    </row>
    <row r="12" spans="1:3" ht="31.5" x14ac:dyDescent="0.25">
      <c r="A12" s="4">
        <v>9</v>
      </c>
      <c r="B12" s="25" t="s">
        <v>41</v>
      </c>
      <c r="C12" s="7">
        <v>42.5</v>
      </c>
    </row>
    <row r="13" spans="1:3" ht="31.5" x14ac:dyDescent="0.25">
      <c r="A13" s="4">
        <v>10</v>
      </c>
      <c r="B13" s="25" t="s">
        <v>18</v>
      </c>
      <c r="C13" s="1">
        <v>40</v>
      </c>
    </row>
    <row r="14" spans="1:3" x14ac:dyDescent="0.25">
      <c r="A14" s="4"/>
      <c r="B14" s="16"/>
      <c r="C14" s="7"/>
    </row>
    <row r="24" spans="2:3" x14ac:dyDescent="0.25">
      <c r="B24" s="11"/>
      <c r="C24" s="9"/>
    </row>
    <row r="26" spans="2:3" x14ac:dyDescent="0.25">
      <c r="B26" s="8"/>
      <c r="C26" s="9"/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№1</vt:lpstr>
      <vt:lpstr>Приложение №2</vt:lpstr>
      <vt:lpstr>'Приложение №1'!Область_печати</vt:lpstr>
      <vt:lpstr>'Приложение №2'!Область_печати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2025-01-21T10:00:25Z</dcterms:modified>
</cp:coreProperties>
</file>